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harmacy" sheetId="1" r:id="rId1"/>
  </sheets>
  <definedNames>
    <definedName name="_xlnm.Print_Area" localSheetId="0">'Pharmacy'!$A$1:$N$52</definedName>
  </definedNames>
  <calcPr fullCalcOnLoad="1"/>
</workbook>
</file>

<file path=xl/sharedStrings.xml><?xml version="1.0" encoding="utf-8"?>
<sst xmlns="http://schemas.openxmlformats.org/spreadsheetml/2006/main" count="39" uniqueCount="39">
  <si>
    <t>Wholesaler mark-up</t>
  </si>
  <si>
    <t>Pharmacy Mark-up</t>
  </si>
  <si>
    <t>(wholesaler gp)</t>
  </si>
  <si>
    <t>Dispening Fee</t>
  </si>
  <si>
    <t>(Govt saves)</t>
  </si>
  <si>
    <t>(pharmacy behind even after additional dispense fee)</t>
  </si>
  <si>
    <t>Price To Pharmacy (PTP)</t>
  </si>
  <si>
    <t>(shortfall made up by CSO ?)</t>
  </si>
  <si>
    <t>Pharmacy GP</t>
  </si>
  <si>
    <t>Cost of product from Manufacturer to Wholesaler</t>
  </si>
  <si>
    <t>Current</t>
  </si>
  <si>
    <t>Post 1/7/2006</t>
  </si>
  <si>
    <t>Net Into Store to remain the same as before</t>
  </si>
  <si>
    <t>Price To Pharmacy  (from above)</t>
  </si>
  <si>
    <t>Effect on</t>
  </si>
  <si>
    <t>Pharmacy</t>
  </si>
  <si>
    <t>(remains the same or largely so because CSO covers wholesaler shortfall)</t>
  </si>
  <si>
    <t>(No stock/buying issue pre 30 June)</t>
  </si>
  <si>
    <t>(nett off wholesaler discount to give NIS)</t>
  </si>
  <si>
    <t>Loyalty Rebate from Wholesaler</t>
  </si>
  <si>
    <t>(major part is CMI incentive and CPI Increases)</t>
  </si>
  <si>
    <t>What does it convert to in your Store :</t>
  </si>
  <si>
    <t xml:space="preserve">Average number of Rx/year </t>
  </si>
  <si>
    <t>PBS Scripts</t>
  </si>
  <si>
    <t>Total Loss by number of scripts for your pharmacy</t>
  </si>
  <si>
    <t>Nett Loss per script</t>
  </si>
  <si>
    <t>Total Loss before without the Dispensing Fee Uplift</t>
  </si>
  <si>
    <t>Pharmacy GP$$/% lost</t>
  </si>
  <si>
    <t>{Name of Pharmacy}</t>
  </si>
  <si>
    <t>Represents the Average Script Value</t>
  </si>
  <si>
    <t>When you see a yellow box - enter the specific pharmacy details</t>
  </si>
  <si>
    <t>PBS Proportion of these scripts (ie. Exclude safety net, private and S3)</t>
  </si>
  <si>
    <t>Wholesaler discount</t>
  </si>
  <si>
    <t>Less Dispense Fee 21c Increase</t>
  </si>
  <si>
    <t>Total Wholesaler/Direct/Generic supplier Subsidy</t>
  </si>
  <si>
    <t>Rebate to replace lost wholesaler/direct/generic disc ?</t>
  </si>
  <si>
    <t>Wholesaler/direct/generic disc</t>
  </si>
  <si>
    <t>Loss of discounts dependant on who shares in CSO</t>
  </si>
  <si>
    <t>SIGMA -  1 JULY WHOLESALER TRADING TERMS IMPACT ASSESSMENT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</si>
</sst>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0.0000"/>
    <numFmt numFmtId="168" formatCode="0.000%"/>
    <numFmt numFmtId="169" formatCode="0.0000%"/>
    <numFmt numFmtId="170" formatCode="_-* #,##0.0_-;\-* #,##0.0_-;_-* &quot;-&quot;??_-;_-@_-"/>
    <numFmt numFmtId="171" formatCode="_-* #,##0_-;\-* #,##0_-;_-* &quot;-&quot;??_-;_-@_-"/>
    <numFmt numFmtId="172" formatCode="_-&quot;$&quot;* #,##0.000_-;\-&quot;$&quot;* #,##0.000_-;_-&quot;$&quot;* &quot;-&quot;??_-;_-@_-"/>
    <numFmt numFmtId="173" formatCode="_-&quot;$&quot;* #,##0.0000_-;\-&quot;$&quot;* #,##0.0000_-;_-&quot;$&quot;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44" fontId="1" fillId="0" borderId="2" xfId="17" applyFont="1" applyBorder="1" applyAlignment="1">
      <alignment/>
    </xf>
    <xf numFmtId="10" fontId="3" fillId="0" borderId="0" xfId="19" applyNumberFormat="1" applyFont="1" applyAlignment="1">
      <alignment horizontal="center"/>
    </xf>
    <xf numFmtId="0" fontId="0" fillId="0" borderId="0" xfId="0" applyAlignment="1">
      <alignment wrapText="1"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4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0" fillId="0" borderId="1" xfId="19" applyNumberFormat="1" applyBorder="1" applyAlignment="1">
      <alignment/>
    </xf>
    <xf numFmtId="0" fontId="0" fillId="0" borderId="9" xfId="0" applyBorder="1" applyAlignment="1">
      <alignment/>
    </xf>
    <xf numFmtId="10" fontId="4" fillId="0" borderId="0" xfId="19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10" fontId="3" fillId="0" borderId="0" xfId="19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3" fillId="0" borderId="0" xfId="0" applyNumberFormat="1" applyFont="1" applyFill="1" applyAlignment="1">
      <alignment horizontal="center"/>
    </xf>
    <xf numFmtId="165" fontId="6" fillId="0" borderId="1" xfId="19" applyNumberFormat="1" applyFont="1" applyFill="1" applyBorder="1" applyAlignment="1">
      <alignment/>
    </xf>
    <xf numFmtId="0" fontId="7" fillId="0" borderId="0" xfId="0" applyFont="1" applyAlignment="1">
      <alignment/>
    </xf>
    <xf numFmtId="44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171" fontId="0" fillId="0" borderId="0" xfId="0" applyNumberFormat="1" applyAlignment="1">
      <alignment/>
    </xf>
    <xf numFmtId="44" fontId="5" fillId="0" borderId="1" xfId="17" applyNumberFormat="1" applyFont="1" applyFill="1" applyBorder="1" applyAlignment="1">
      <alignment/>
    </xf>
    <xf numFmtId="44" fontId="0" fillId="0" borderId="5" xfId="17" applyBorder="1" applyAlignment="1">
      <alignment/>
    </xf>
    <xf numFmtId="175" fontId="8" fillId="0" borderId="2" xfId="17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5" fillId="2" borderId="1" xfId="19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3" borderId="11" xfId="0" applyFon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10" fontId="3" fillId="3" borderId="11" xfId="0" applyNumberFormat="1" applyFont="1" applyFill="1" applyBorder="1" applyAlignment="1" applyProtection="1">
      <alignment horizontal="center"/>
      <protection locked="0"/>
    </xf>
    <xf numFmtId="10" fontId="3" fillId="3" borderId="11" xfId="19" applyNumberFormat="1" applyFont="1" applyFill="1" applyBorder="1" applyAlignment="1" applyProtection="1">
      <alignment horizontal="center"/>
      <protection locked="0"/>
    </xf>
    <xf numFmtId="171" fontId="0" fillId="3" borderId="11" xfId="15" applyNumberFormat="1" applyFill="1" applyBorder="1" applyAlignment="1" applyProtection="1">
      <alignment/>
      <protection locked="0"/>
    </xf>
    <xf numFmtId="9" fontId="0" fillId="3" borderId="11" xfId="19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1571625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3"/>
  <sheetViews>
    <sheetView showGridLines="0" tabSelected="1" workbookViewId="0" topLeftCell="A1">
      <selection activeCell="E4" sqref="E4"/>
    </sheetView>
  </sheetViews>
  <sheetFormatPr defaultColWidth="9.140625" defaultRowHeight="12.75" zeroHeight="1"/>
  <cols>
    <col min="1" max="1" width="57.00390625" style="0" customWidth="1"/>
    <col min="2" max="2" width="12.57421875" style="0" customWidth="1"/>
    <col min="4" max="4" width="5.57421875" style="0" customWidth="1"/>
    <col min="5" max="5" width="16.28125" style="0" bestFit="1" customWidth="1"/>
    <col min="7" max="7" width="11.8515625" style="34" customWidth="1"/>
    <col min="16" max="16384" width="0" style="0" hidden="1" customWidth="1"/>
  </cols>
  <sheetData>
    <row r="1" ht="12.75"/>
    <row r="2" ht="12.75"/>
    <row r="3" ht="12.75"/>
    <row r="4" ht="12.75"/>
    <row r="5" ht="12.75">
      <c r="A5" s="54"/>
    </row>
    <row r="6" spans="1:7" ht="15">
      <c r="A6" s="59" t="s">
        <v>38</v>
      </c>
      <c r="B6" s="59"/>
      <c r="C6" s="59"/>
      <c r="D6" s="59"/>
      <c r="E6" s="59"/>
      <c r="F6" s="59"/>
      <c r="G6" s="59"/>
    </row>
    <row r="7" ht="13.5" thickBot="1">
      <c r="A7" s="54"/>
    </row>
    <row r="8" spans="1:9" ht="13.5" thickBot="1">
      <c r="A8" s="60" t="s">
        <v>28</v>
      </c>
      <c r="B8" s="57"/>
      <c r="C8" s="57"/>
      <c r="H8" s="61"/>
      <c r="I8" s="54" t="s">
        <v>30</v>
      </c>
    </row>
    <row r="9" ht="12.75">
      <c r="A9" s="54"/>
    </row>
    <row r="10" spans="2:7" ht="12.75">
      <c r="B10" s="42" t="s">
        <v>10</v>
      </c>
      <c r="E10" s="42" t="s">
        <v>11</v>
      </c>
      <c r="G10" s="42" t="s">
        <v>14</v>
      </c>
    </row>
    <row r="11" ht="12.75">
      <c r="G11" s="34" t="s">
        <v>15</v>
      </c>
    </row>
    <row r="12" spans="1:14" ht="12.75">
      <c r="A12" t="s">
        <v>9</v>
      </c>
      <c r="B12" s="56">
        <v>27</v>
      </c>
      <c r="E12" s="1">
        <f>B12</f>
        <v>27</v>
      </c>
      <c r="L12" s="12"/>
      <c r="M12" s="12"/>
      <c r="N12" s="12"/>
    </row>
    <row r="13" spans="12:14" ht="12.75">
      <c r="L13" s="12"/>
      <c r="M13" s="12"/>
      <c r="N13" s="12"/>
    </row>
    <row r="14" spans="1:14" ht="12.75">
      <c r="A14" t="s">
        <v>0</v>
      </c>
      <c r="B14" s="1">
        <f>B12*C14</f>
        <v>2.9997000000000003</v>
      </c>
      <c r="C14" s="3">
        <v>0.1111</v>
      </c>
      <c r="E14" s="1">
        <f>E12*F14</f>
        <v>2.0304</v>
      </c>
      <c r="F14" s="3">
        <v>0.0752</v>
      </c>
      <c r="G14" s="44">
        <f>E14-B14</f>
        <v>-0.9693</v>
      </c>
      <c r="H14" s="12" t="s">
        <v>7</v>
      </c>
      <c r="L14" s="12"/>
      <c r="M14" s="12"/>
      <c r="N14" s="12"/>
    </row>
    <row r="15" spans="1:14" ht="12.75">
      <c r="A15" s="4" t="s">
        <v>2</v>
      </c>
      <c r="B15" s="6"/>
      <c r="C15" s="30">
        <f>B14/B16</f>
        <v>0.0999909999099991</v>
      </c>
      <c r="D15" s="5"/>
      <c r="E15" s="7"/>
      <c r="F15" s="30">
        <v>0.07</v>
      </c>
      <c r="L15" s="12"/>
      <c r="M15" s="12"/>
      <c r="N15" s="12"/>
    </row>
    <row r="16" spans="1:7" s="2" customFormat="1" ht="12.75">
      <c r="A16" s="2" t="s">
        <v>6</v>
      </c>
      <c r="B16" s="9">
        <f>B12+B14</f>
        <v>29.9997</v>
      </c>
      <c r="C16" s="31"/>
      <c r="E16" s="9">
        <f>E12+E14</f>
        <v>29.0304</v>
      </c>
      <c r="F16" s="38"/>
      <c r="G16" s="34"/>
    </row>
    <row r="17" spans="3:6" ht="12.75">
      <c r="C17" s="32"/>
      <c r="F17" s="39"/>
    </row>
    <row r="18" spans="1:7" ht="12.75">
      <c r="A18" t="s">
        <v>32</v>
      </c>
      <c r="B18" s="10">
        <f>B16*C18</f>
        <v>1.4999850000000001</v>
      </c>
      <c r="C18" s="62">
        <v>0.05</v>
      </c>
      <c r="E18" s="10">
        <f>E16*F18</f>
        <v>1.4515200000000001</v>
      </c>
      <c r="F18" s="40">
        <f>C18</f>
        <v>0.05</v>
      </c>
      <c r="G18" s="45"/>
    </row>
    <row r="19" spans="2:7" ht="12.75">
      <c r="B19" s="1"/>
      <c r="C19" s="32"/>
      <c r="E19" s="1"/>
      <c r="F19" s="39"/>
      <c r="G19" s="45"/>
    </row>
    <row r="20" spans="1:8" s="2" customFormat="1" ht="13.5" thickBot="1">
      <c r="A20" s="2" t="s">
        <v>12</v>
      </c>
      <c r="B20" s="13">
        <f>B16-B18</f>
        <v>28.499715000000002</v>
      </c>
      <c r="C20" s="31"/>
      <c r="E20" s="13">
        <f>E16-E18</f>
        <v>27.57888</v>
      </c>
      <c r="F20" s="38"/>
      <c r="G20" s="34"/>
      <c r="H20" t="s">
        <v>17</v>
      </c>
    </row>
    <row r="21" spans="3:6" ht="12.75">
      <c r="C21" s="32"/>
      <c r="F21" s="39"/>
    </row>
    <row r="22" spans="3:6" ht="12.75">
      <c r="C22" s="32"/>
      <c r="F22" s="39"/>
    </row>
    <row r="23" spans="3:6" ht="12.75">
      <c r="C23" s="32"/>
      <c r="F23" s="39"/>
    </row>
    <row r="24" spans="1:8" ht="12.75">
      <c r="A24" t="s">
        <v>13</v>
      </c>
      <c r="B24" s="1">
        <f>B16</f>
        <v>29.9997</v>
      </c>
      <c r="C24" s="32"/>
      <c r="E24" s="1">
        <f>E20</f>
        <v>27.57888</v>
      </c>
      <c r="F24" s="39"/>
      <c r="G24" s="43"/>
      <c r="H24" t="s">
        <v>18</v>
      </c>
    </row>
    <row r="25" spans="3:6" ht="12.75">
      <c r="C25" s="32"/>
      <c r="F25" s="39"/>
    </row>
    <row r="26" spans="1:15" ht="12.75">
      <c r="A26" t="s">
        <v>1</v>
      </c>
      <c r="B26" s="1">
        <f>C26*B16</f>
        <v>2.9999700000000002</v>
      </c>
      <c r="C26" s="3">
        <v>0.1</v>
      </c>
      <c r="E26" s="1">
        <f>F26*E16</f>
        <v>2.9030400000000003</v>
      </c>
      <c r="F26" s="3">
        <f>C26</f>
        <v>0.1</v>
      </c>
      <c r="G26" s="45">
        <f>E26-B26</f>
        <v>-0.09692999999999996</v>
      </c>
      <c r="O26" s="55"/>
    </row>
    <row r="27" spans="3:6" ht="12.75">
      <c r="C27" s="32"/>
      <c r="F27" s="39"/>
    </row>
    <row r="28" spans="1:8" ht="12.75">
      <c r="A28" t="s">
        <v>3</v>
      </c>
      <c r="B28" s="8">
        <v>4.94</v>
      </c>
      <c r="C28" s="32"/>
      <c r="E28" s="8">
        <v>5.15</v>
      </c>
      <c r="F28" s="39"/>
      <c r="G28" s="34">
        <f>E28-B28</f>
        <v>0.20999999999999996</v>
      </c>
      <c r="H28" t="s">
        <v>20</v>
      </c>
    </row>
    <row r="29" spans="3:6" ht="12.75">
      <c r="C29" s="32"/>
      <c r="F29" s="39"/>
    </row>
    <row r="30" spans="1:13" ht="13.5" thickBot="1">
      <c r="A30" s="2" t="s">
        <v>29</v>
      </c>
      <c r="B30" s="11">
        <f>B16+B26+B28</f>
        <v>37.93967</v>
      </c>
      <c r="C30" s="31"/>
      <c r="D30" s="2"/>
      <c r="E30" s="11">
        <f>E16+E26+E28</f>
        <v>37.08344</v>
      </c>
      <c r="F30" s="39"/>
      <c r="G30" s="44">
        <f>E30-B30</f>
        <v>-0.8562299999999965</v>
      </c>
      <c r="H30" t="s">
        <v>4</v>
      </c>
      <c r="M30" s="1"/>
    </row>
    <row r="31" spans="2:8" ht="12.75">
      <c r="B31" s="1"/>
      <c r="C31" s="33"/>
      <c r="E31" s="1"/>
      <c r="F31" s="39"/>
      <c r="G31" s="44"/>
      <c r="H31" t="s">
        <v>16</v>
      </c>
    </row>
    <row r="32" spans="3:6" ht="12.75">
      <c r="C32" s="33"/>
      <c r="F32" s="39"/>
    </row>
    <row r="33" spans="1:8" ht="12.75">
      <c r="A33" s="15" t="s">
        <v>35</v>
      </c>
      <c r="B33" s="16"/>
      <c r="C33" s="33"/>
      <c r="E33" s="17">
        <f>F33*E20</f>
        <v>0</v>
      </c>
      <c r="F33" s="63">
        <v>0</v>
      </c>
      <c r="H33" t="s">
        <v>19</v>
      </c>
    </row>
    <row r="34" spans="1:6" ht="12.75">
      <c r="A34" s="15" t="s">
        <v>36</v>
      </c>
      <c r="B34" s="16">
        <f>B18</f>
        <v>1.4999850000000001</v>
      </c>
      <c r="C34" s="33"/>
      <c r="E34" s="17">
        <f>E18</f>
        <v>1.4515200000000001</v>
      </c>
      <c r="F34" s="14"/>
    </row>
    <row r="35" spans="1:6" ht="12.75">
      <c r="A35" s="15" t="s">
        <v>33</v>
      </c>
      <c r="B35" s="16"/>
      <c r="C35" s="33"/>
      <c r="E35" s="17">
        <f>G28</f>
        <v>0.20999999999999996</v>
      </c>
      <c r="F35" s="14"/>
    </row>
    <row r="36" spans="1:8" ht="13.5" thickBot="1">
      <c r="A36" s="18" t="s">
        <v>34</v>
      </c>
      <c r="B36" s="19">
        <f>B34</f>
        <v>1.4999850000000001</v>
      </c>
      <c r="C36" s="34"/>
      <c r="D36" s="2"/>
      <c r="E36" s="19">
        <f>SUM(E33:E35)</f>
        <v>1.66152</v>
      </c>
      <c r="F36" s="14"/>
      <c r="G36" s="43">
        <f>E36-B36</f>
        <v>0.16153499999999998</v>
      </c>
      <c r="H36" t="s">
        <v>37</v>
      </c>
    </row>
    <row r="37" spans="3:6" ht="12.75">
      <c r="C37" s="33"/>
      <c r="F37" s="33"/>
    </row>
    <row r="38" spans="1:12" ht="12.75">
      <c r="A38" s="20"/>
      <c r="B38" s="21"/>
      <c r="C38" s="35"/>
      <c r="D38" s="21"/>
      <c r="E38" s="21"/>
      <c r="F38" s="35"/>
      <c r="G38" s="46"/>
      <c r="H38" s="21"/>
      <c r="I38" s="21"/>
      <c r="J38" s="21"/>
      <c r="K38" s="21"/>
      <c r="L38" s="22"/>
    </row>
    <row r="39" spans="1:12" ht="12.75">
      <c r="A39" s="23" t="s">
        <v>8</v>
      </c>
      <c r="B39" s="24">
        <f>B26+B28+B36</f>
        <v>9.439955000000001</v>
      </c>
      <c r="C39" s="36">
        <f>B39/B30</f>
        <v>0.24881489480535812</v>
      </c>
      <c r="D39" s="25"/>
      <c r="E39" s="24">
        <f>E26+E28+E36-G28</f>
        <v>9.504560000000001</v>
      </c>
      <c r="F39" s="36">
        <f>E39/E30</f>
        <v>0.2563020043447965</v>
      </c>
      <c r="H39" s="26"/>
      <c r="I39" s="26"/>
      <c r="J39" s="26"/>
      <c r="K39" s="26"/>
      <c r="L39" s="27"/>
    </row>
    <row r="40" spans="1:12" ht="12.75">
      <c r="A40" s="47" t="s">
        <v>27</v>
      </c>
      <c r="B40" s="28"/>
      <c r="C40" s="37"/>
      <c r="D40" s="8"/>
      <c r="E40" s="50">
        <f>E39-B39</f>
        <v>0.06460500000000025</v>
      </c>
      <c r="F40" s="41"/>
      <c r="G40" s="58">
        <f>E40/E30</f>
        <v>0.0017421522922361097</v>
      </c>
      <c r="H40" s="48" t="s">
        <v>5</v>
      </c>
      <c r="I40" s="8"/>
      <c r="J40" s="8"/>
      <c r="K40" s="8"/>
      <c r="L40" s="29"/>
    </row>
    <row r="41" ht="12.75"/>
    <row r="42" ht="12.75">
      <c r="A42" s="33" t="s">
        <v>21</v>
      </c>
    </row>
    <row r="43" ht="12.75"/>
    <row r="44" spans="1:5" ht="12.75">
      <c r="A44" t="s">
        <v>22</v>
      </c>
      <c r="E44" s="64">
        <v>40000</v>
      </c>
    </row>
    <row r="45" spans="1:5" ht="12.75">
      <c r="A45" t="s">
        <v>31</v>
      </c>
      <c r="E45" s="65">
        <v>0.808</v>
      </c>
    </row>
    <row r="46" spans="1:5" ht="12.75">
      <c r="A46" t="s">
        <v>23</v>
      </c>
      <c r="E46" s="49">
        <f>E44*E45</f>
        <v>32320.000000000004</v>
      </c>
    </row>
    <row r="47" ht="12.75"/>
    <row r="48" spans="1:5" ht="12.75">
      <c r="A48" t="s">
        <v>25</v>
      </c>
      <c r="E48" s="51">
        <f>E40</f>
        <v>0.06460500000000025</v>
      </c>
    </row>
    <row r="49" ht="12.75">
      <c r="E49" s="26"/>
    </row>
    <row r="50" spans="1:5" ht="21" thickBot="1">
      <c r="A50" t="s">
        <v>24</v>
      </c>
      <c r="E50" s="52">
        <f>E46*E48</f>
        <v>2088.0336000000084</v>
      </c>
    </row>
    <row r="51" ht="12.75"/>
    <row r="52" spans="1:7" ht="21" thickBot="1">
      <c r="A52" t="s">
        <v>26</v>
      </c>
      <c r="E52" s="52">
        <f>E46*(E48-G28)</f>
        <v>-4699.166399999992</v>
      </c>
      <c r="G52" s="53"/>
    </row>
    <row r="53" ht="12.75">
      <c r="G53" s="53"/>
    </row>
  </sheetData>
  <sheetProtection password="CAC4" sheet="1" objects="1" scenarios="1"/>
  <mergeCells count="1">
    <mergeCell ref="A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4"/>
  <drawing r:id="rId3"/>
  <legacyDrawing r:id="rId2"/>
  <oleObjects>
    <oleObject progId="MSPhotoEd.3" shapeId="618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JTE</cp:lastModifiedBy>
  <cp:lastPrinted>2006-06-14T22:53:12Z</cp:lastPrinted>
  <dcterms:created xsi:type="dcterms:W3CDTF">2006-06-03T03:07:02Z</dcterms:created>
  <dcterms:modified xsi:type="dcterms:W3CDTF">2006-06-30T04:22:43Z</dcterms:modified>
  <cp:category/>
  <cp:version/>
  <cp:contentType/>
  <cp:contentStatus/>
</cp:coreProperties>
</file>